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Hourly Report" sheetId="2" state="visible" r:id="rId2"/>
    <sheet name="Example" sheetId="3" state="visible" r:id="rId3"/>
    <sheet name="Lists" sheetId="4" state="visible" r:id="rId4"/>
  </sheets>
  <definedNames>
    <definedName name="_xlnm.Print_Area" localSheetId="1">'Hourly Report'!$A$1:$Q$31</definedName>
    <definedName name="_xlnm.Print_Area" localSheetId="2">'Example'!$A$1:$Q$31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6">
    <font>
      <name val="Calibri"/>
      <family val="2"/>
      <color theme="1"/>
      <sz val="11"/>
      <scheme val="minor"/>
    </font>
    <font>
      <b val="1"/>
      <color rgb="000D1B2E"/>
      <sz val="15"/>
    </font>
    <font>
      <b val="1"/>
      <color rgb="000590D2"/>
    </font>
    <font>
      <color rgb="003D5065"/>
      <sz val="11"/>
    </font>
    <font>
      <b val="1"/>
      <color rgb="000D1B2E"/>
      <sz val="16"/>
    </font>
    <font>
      <color rgb="007B90A4"/>
      <sz val="9"/>
    </font>
    <font>
      <b val="1"/>
      <color rgb="003D5065"/>
      <sz val="10"/>
    </font>
    <font>
      <color rgb="000D1B2E"/>
      <sz val="11"/>
    </font>
    <font>
      <b val="1"/>
      <color rgb="000D1B2E"/>
      <sz val="11"/>
    </font>
    <font>
      <i val="1"/>
      <color rgb="007B90A4"/>
      <sz val="9"/>
    </font>
    <font>
      <b val="1"/>
      <color rgb="000590D2"/>
      <sz val="9"/>
    </font>
    <font>
      <b val="1"/>
      <color rgb="00FFFFFF"/>
      <sz val="9"/>
    </font>
    <font>
      <color rgb="000D1B2E"/>
      <sz val="10"/>
    </font>
    <font>
      <b val="1"/>
      <color rgb="000D1B2E"/>
      <sz val="10"/>
    </font>
    <font>
      <color rgb="005A6B80"/>
      <sz val="9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2F5F8"/>
      </patternFill>
    </fill>
    <fill>
      <patternFill patternType="solid">
        <fgColor rgb="00E4F3FB"/>
      </patternFill>
    </fill>
    <fill>
      <patternFill patternType="solid">
        <fgColor rgb="000D1B2E"/>
      </patternFill>
    </fill>
    <fill>
      <patternFill patternType="solid">
        <fgColor rgb="00E3EEF7"/>
      </patternFill>
    </fill>
  </fills>
  <borders count="3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top style="thin">
        <color rgb="000D1B2E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0" fillId="0" borderId="1" pivotButton="0" quotePrefix="0" xfId="0"/>
    <xf numFmtId="164" fontId="7" fillId="0" borderId="1" applyAlignment="1" pivotButton="0" quotePrefix="0" xfId="0">
      <alignment horizontal="left" vertical="center"/>
    </xf>
    <xf numFmtId="165" fontId="8" fillId="2" borderId="1" applyAlignment="1" pivotButton="0" quotePrefix="0" xfId="0">
      <alignment horizontal="left" vertical="center"/>
    </xf>
    <xf numFmtId="1" fontId="8" fillId="2" borderId="1" applyAlignment="1" pivotButton="0" quotePrefix="0" xfId="0">
      <alignment horizontal="left" vertical="center"/>
    </xf>
    <xf numFmtId="0" fontId="9" fillId="0" borderId="0" pivotButton="0" quotePrefix="0" xfId="0"/>
    <xf numFmtId="0" fontId="10" fillId="3" borderId="0" applyAlignment="1" pivotButton="0" quotePrefix="0" xfId="0">
      <alignment horizontal="center"/>
    </xf>
    <xf numFmtId="0" fontId="0" fillId="3" borderId="0" pivotButton="0" quotePrefix="0" xfId="0"/>
    <xf numFmtId="0" fontId="11" fillId="4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center"/>
    </xf>
    <xf numFmtId="0" fontId="12" fillId="0" borderId="1" applyAlignment="1" pivotButton="0" quotePrefix="0" xfId="0">
      <alignment horizontal="center"/>
    </xf>
    <xf numFmtId="0" fontId="12" fillId="0" borderId="1" pivotButton="0" quotePrefix="0" xfId="0"/>
    <xf numFmtId="0" fontId="13" fillId="2" borderId="1" applyAlignment="1" pivotButton="0" quotePrefix="0" xfId="0">
      <alignment horizontal="center"/>
    </xf>
    <xf numFmtId="164" fontId="12" fillId="2" borderId="1" applyAlignment="1" pivotButton="0" quotePrefix="0" xfId="0">
      <alignment horizontal="center"/>
    </xf>
    <xf numFmtId="0" fontId="13" fillId="5" borderId="1" applyAlignment="1" pivotButton="0" quotePrefix="0" xfId="0">
      <alignment horizontal="left"/>
    </xf>
    <xf numFmtId="0" fontId="13" fillId="5" borderId="1" applyAlignment="1" pivotButton="0" quotePrefix="0" xfId="0">
      <alignment horizontal="center"/>
    </xf>
    <xf numFmtId="164" fontId="13" fillId="5" borderId="1" applyAlignment="1" pivotButton="0" quotePrefix="0" xfId="0">
      <alignment horizontal="center"/>
    </xf>
    <xf numFmtId="0" fontId="14" fillId="0" borderId="2" pivotButton="0" quotePrefix="0" xfId="0"/>
    <xf numFmtId="0" fontId="10" fillId="0" borderId="0" pivotButton="0" quotePrefix="0" xfId="0"/>
    <xf numFmtId="0" fontId="15" fillId="4" borderId="0" pivotButton="0" quotePrefix="0" xfId="0"/>
  </cellXfs>
  <cellStyles count="1">
    <cellStyle name="Normal" xfId="0" builtinId="0" hidden="0"/>
  </cellStyles>
  <dxfs count="3">
    <dxf>
      <font>
        <color rgb="00166B3A"/>
      </font>
      <fill>
        <patternFill patternType="solid">
          <fgColor rgb="00DDF3E6"/>
        </patternFill>
      </fill>
    </dxf>
    <dxf>
      <font>
        <color rgb="009A3412"/>
      </font>
      <fill>
        <patternFill patternType="solid">
          <fgColor rgb="00FBE3DF"/>
        </patternFill>
      </fill>
    </dxf>
    <dxf>
      <font>
        <color rgb="007A5A00"/>
      </font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Hourly production report — how to use this template</t>
        </is>
      </c>
    </row>
    <row r="3" ht="30" customHeight="1">
      <c r="A3" s="2" t="inlineStr">
        <is>
          <t>1.</t>
        </is>
      </c>
      <c r="B3" s="3" t="inlineStr">
        <is>
          <t>Make a copy of the 'Hourly Report' sheet for each machine and each shift (right-click the tab → Move or Copy → Create a copy).</t>
        </is>
      </c>
    </row>
    <row r="4" ht="30" customHeight="1">
      <c r="A4" s="2" t="inlineStr">
        <is>
          <t>2.</t>
        </is>
      </c>
      <c r="B4" s="3" t="inlineStr">
        <is>
          <t>Fill the top: machine, date, shift, operator, part and the cycle time in seconds for this job.</t>
        </is>
      </c>
    </row>
    <row r="5" ht="30" customHeight="1">
      <c r="A5" s="2" t="inlineStr">
        <is>
          <t>3.</t>
        </is>
      </c>
      <c r="B5" s="3" t="inlineStr">
        <is>
          <t>The hourly target works itself out: 3600 ÷ cycle time = ideal pieces an hour, × the target % (90% unless you change it), rounded down.</t>
        </is>
      </c>
    </row>
    <row r="6" ht="30" customHeight="1">
      <c r="A6" s="2" t="inlineStr">
        <is>
          <t>4.</t>
        </is>
      </c>
      <c r="B6" s="3" t="inlineStr">
        <is>
          <t>One row per working hour. Leave the lunch break out. For a half hour, type its own target over the grey cell.</t>
        </is>
      </c>
    </row>
    <row r="7" ht="30" customHeight="1">
      <c r="A7" s="2" t="inlineStr">
        <is>
          <t>5.</t>
        </is>
      </c>
      <c r="B7" s="3" t="inlineStr">
        <is>
          <t>At the end of every hour the operator writes Made and Rejects (with a reason), and any minutes the machine stood, with a reason.</t>
        </is>
      </c>
    </row>
    <row r="8" ht="30" customHeight="1">
      <c r="A8" s="2" t="inlineStr">
        <is>
          <t>6.</t>
        </is>
      </c>
      <c r="B8" s="3" t="inlineStr">
        <is>
          <t>Achievement % turns green at 95% or more and red below 85%. 'Behind target' is the running shortfall since the shift started.</t>
        </is>
      </c>
    </row>
    <row r="9" ht="30" customHeight="1">
      <c r="A9" s="2" t="inlineStr">
        <is>
          <t>7.</t>
        </is>
      </c>
      <c r="B9" s="3" t="inlineStr">
        <is>
          <t>'Pcs lost to downtime' is the stopped minutes × 60 ÷ cycle time: what those minutes cost. If it is close to 'Behind target', the stops explain the gap.</t>
        </is>
      </c>
    </row>
    <row r="10" ht="30" customHeight="1">
      <c r="A10" s="2" t="inlineStr">
        <is>
          <t>8.</t>
        </is>
      </c>
      <c r="B10" s="3" t="inlineStr">
        <is>
          <t>'Downtime by reason' at the bottom adds the minutes up for the shift — that is the agenda for the next morning meeting.</t>
        </is>
      </c>
    </row>
    <row r="11" ht="30" customHeight="1">
      <c r="A11" s="2" t="inlineStr">
        <is>
          <t>9.</t>
        </is>
      </c>
      <c r="B11" s="3" t="inlineStr">
        <is>
          <t>The 'Example' sheet is filled in so you can check every number against opeeye.com/guides/hourly-production-report-format.</t>
        </is>
      </c>
    </row>
    <row r="12" ht="30" customHeight="1">
      <c r="A12" s="2" t="inlineStr">
        <is>
          <t>10.</t>
        </is>
      </c>
      <c r="B12" s="3" t="inlineStr">
        <is>
          <t>Want the sheet to fill itself from the machine, every hour, with the reasons asked on a tablet? See opeeye.com.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showGridLines="0" zoomScale="9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18" customWidth="1" min="7" max="7"/>
    <col width="8" customWidth="1" min="8" max="8"/>
    <col width="9" customWidth="1" min="9" max="9"/>
    <col width="9" customWidth="1" min="10" max="10"/>
    <col width="9" customWidth="1" min="11" max="11"/>
    <col width="8" customWidth="1" min="12" max="12"/>
    <col width="9" customWidth="1" min="13" max="13"/>
    <col width="24" customWidth="1" min="14" max="14"/>
    <col width="10" customWidth="1" min="15" max="15"/>
    <col width="38" customWidth="1" min="16" max="16"/>
    <col width="8" customWidth="1" min="17" max="17"/>
  </cols>
  <sheetData>
    <row r="1">
      <c r="A1" s="4" t="inlineStr">
        <is>
          <t>HOURLY PRODUCTION REPORT</t>
        </is>
      </c>
      <c r="L1" s="5" t="inlineStr">
        <is>
          <t>Free template · opeeye.com/guides/hourly-production-report-format</t>
        </is>
      </c>
    </row>
    <row r="2">
      <c r="A2" s="6" t="inlineStr">
        <is>
          <t>Company</t>
        </is>
      </c>
      <c r="C2" s="7" t="n"/>
      <c r="D2" s="8" t="n"/>
      <c r="E2" s="8" t="n"/>
      <c r="F2" s="8" t="n"/>
      <c r="G2" s="8" t="n"/>
      <c r="H2" s="6" t="inlineStr">
        <is>
          <t>Date</t>
        </is>
      </c>
      <c r="I2" s="7" t="n"/>
      <c r="J2" s="8" t="n"/>
      <c r="K2" s="8" t="n"/>
      <c r="L2" s="6" t="inlineStr">
        <is>
          <t>Machine</t>
        </is>
      </c>
      <c r="M2" s="7" t="n"/>
      <c r="N2" s="8" t="n"/>
      <c r="O2" s="6" t="inlineStr">
        <is>
          <t>Shift</t>
        </is>
      </c>
      <c r="P2" s="7" t="n"/>
    </row>
    <row r="3">
      <c r="A3" s="6" t="inlineStr">
        <is>
          <t>Part · Job card</t>
        </is>
      </c>
      <c r="C3" s="7" t="n"/>
      <c r="D3" s="8" t="n"/>
      <c r="E3" s="8" t="n"/>
      <c r="F3" s="8" t="n"/>
      <c r="G3" s="8" t="n"/>
      <c r="H3" s="6" t="inlineStr">
        <is>
          <t>Operator</t>
        </is>
      </c>
      <c r="I3" s="7" t="n"/>
      <c r="J3" s="8" t="n"/>
      <c r="K3" s="8" t="n"/>
      <c r="L3" s="6" t="inlineStr">
        <is>
          <t>Supervisor</t>
        </is>
      </c>
      <c r="M3" s="7" t="n"/>
      <c r="N3" s="8" t="n"/>
      <c r="O3" s="8" t="n"/>
      <c r="P3" s="8" t="n"/>
    </row>
    <row r="4">
      <c r="A4" s="6" t="inlineStr">
        <is>
          <t>Cycle time (sec)</t>
        </is>
      </c>
      <c r="C4" s="7" t="n"/>
      <c r="D4" s="6" t="inlineStr">
        <is>
          <t>Target at % of ideal</t>
        </is>
      </c>
      <c r="G4" s="9" t="n">
        <v>0.9</v>
      </c>
      <c r="H4" s="6" t="inlineStr">
        <is>
          <t>Ideal pcs / hour</t>
        </is>
      </c>
      <c r="J4" s="10">
        <f>IF(OR($C$4="",$C$4=0),"",3600/$C$4)</f>
        <v/>
      </c>
      <c r="K4" s="6" t="inlineStr">
        <is>
          <t>Hourly target (pcs)</t>
        </is>
      </c>
      <c r="N4" s="11">
        <f>IF($J$4="","",ROUNDDOWN($J$4*$G$4,0))</f>
        <v/>
      </c>
    </row>
    <row r="5">
      <c r="A5" s="12" t="inlineStr">
        <is>
          <t>White cells: type. Grey cells: calculated. One row per working hour — skip the lunch break. For a part hour (30 min), type its own target over the grey cell.</t>
        </is>
      </c>
    </row>
    <row r="7">
      <c r="A7" s="13" t="inlineStr">
        <is>
          <t>HOUR</t>
        </is>
      </c>
      <c r="B7" s="14" t="n"/>
      <c r="C7" s="14" t="n"/>
      <c r="D7" s="13" t="inlineStr">
        <is>
          <t>THIS HOUR</t>
        </is>
      </c>
      <c r="E7" s="14" t="n"/>
      <c r="F7" s="14" t="n"/>
      <c r="G7" s="14" t="n"/>
      <c r="H7" s="14" t="n"/>
      <c r="I7" s="14" t="n"/>
      <c r="J7" s="13" t="inlineStr">
        <is>
          <t>SHIFT SO FAR</t>
        </is>
      </c>
      <c r="K7" s="14" t="n"/>
      <c r="L7" s="14" t="n"/>
      <c r="M7" s="13" t="inlineStr">
        <is>
          <t>LOST TIME</t>
        </is>
      </c>
      <c r="N7" s="14" t="n"/>
      <c r="O7" s="14" t="n"/>
      <c r="P7" s="13" t="inlineStr"/>
      <c r="Q7" s="14" t="n"/>
    </row>
    <row r="8" ht="32" customHeight="1">
      <c r="A8" s="15" t="inlineStr">
        <is>
          <t>Hour</t>
        </is>
      </c>
      <c r="B8" s="15" t="inlineStr">
        <is>
          <t>From</t>
        </is>
      </c>
      <c r="C8" s="15" t="inlineStr">
        <is>
          <t>To</t>
        </is>
      </c>
      <c r="D8" s="15" t="inlineStr">
        <is>
          <t>Target
(pcs)</t>
        </is>
      </c>
      <c r="E8" s="15" t="inlineStr">
        <is>
          <t>Made
(pcs)</t>
        </is>
      </c>
      <c r="F8" s="15" t="inlineStr">
        <is>
          <t>Rejects
(pcs)</t>
        </is>
      </c>
      <c r="G8" s="15" t="inlineStr">
        <is>
          <t>Reject reason</t>
        </is>
      </c>
      <c r="H8" s="15" t="inlineStr">
        <is>
          <t>Good
(pcs)</t>
        </is>
      </c>
      <c r="I8" s="15" t="inlineStr">
        <is>
          <t>Achieve-
ment %</t>
        </is>
      </c>
      <c r="J8" s="15" t="inlineStr">
        <is>
          <t>Running
target</t>
        </is>
      </c>
      <c r="K8" s="15" t="inlineStr">
        <is>
          <t>Running
good</t>
        </is>
      </c>
      <c r="L8" s="15" t="inlineStr">
        <is>
          <t>Behind
target</t>
        </is>
      </c>
      <c r="M8" s="15" t="inlineStr">
        <is>
          <t>Downtime
(min)</t>
        </is>
      </c>
      <c r="N8" s="15" t="inlineStr">
        <is>
          <t>Downtime reason</t>
        </is>
      </c>
      <c r="O8" s="15" t="inlineStr">
        <is>
          <t>Pcs lost to
downtime</t>
        </is>
      </c>
      <c r="P8" s="15" t="inlineStr">
        <is>
          <t>Remarks — what happened, with the time</t>
        </is>
      </c>
      <c r="Q8" s="15" t="inlineStr">
        <is>
          <t>Sign</t>
        </is>
      </c>
    </row>
    <row r="9" ht="20" customHeight="1">
      <c r="A9" s="16">
        <f>IF(B9="","",ROW()-8)</f>
        <v/>
      </c>
      <c r="B9" s="17" t="n"/>
      <c r="C9" s="17" t="n"/>
      <c r="D9" s="16">
        <f>IF(B9="","",$N$4)</f>
        <v/>
      </c>
      <c r="E9" s="17" t="n"/>
      <c r="F9" s="17" t="n"/>
      <c r="G9" s="18" t="n"/>
      <c r="H9" s="19">
        <f>IF(E9="","",E9-N(F9))</f>
        <v/>
      </c>
      <c r="I9" s="20">
        <f>IF(OR(D9="",H9=""),"",IF(D9=0,"",H9/D9))</f>
        <v/>
      </c>
      <c r="J9" s="16">
        <f>IF(D9="","",SUM(D$9:D9))</f>
        <v/>
      </c>
      <c r="K9" s="16">
        <f>IF(H9="","",SUM(H$9:H9))</f>
        <v/>
      </c>
      <c r="L9" s="19">
        <f>IF(OR(J9="",K9=""),"",J9-K9)</f>
        <v/>
      </c>
      <c r="M9" s="17" t="n"/>
      <c r="N9" s="18" t="n"/>
      <c r="O9" s="16">
        <f>IF(OR(M9="",$C$4="",$C$4=0),"",ROUND(M9*60/$C$4,0))</f>
        <v/>
      </c>
      <c r="P9" s="18" t="n"/>
      <c r="Q9" s="17" t="n"/>
    </row>
    <row r="10" ht="20" customHeight="1">
      <c r="A10" s="16">
        <f>IF(B10="","",ROW()-8)</f>
        <v/>
      </c>
      <c r="B10" s="17" t="n"/>
      <c r="C10" s="17" t="n"/>
      <c r="D10" s="16">
        <f>IF(B10="","",$N$4)</f>
        <v/>
      </c>
      <c r="E10" s="17" t="n"/>
      <c r="F10" s="17" t="n"/>
      <c r="G10" s="18" t="n"/>
      <c r="H10" s="19">
        <f>IF(E10="","",E10-N(F10))</f>
        <v/>
      </c>
      <c r="I10" s="20">
        <f>IF(OR(D10="",H10=""),"",IF(D10=0,"",H10/D10))</f>
        <v/>
      </c>
      <c r="J10" s="16">
        <f>IF(D10="","",SUM(D$9:D10))</f>
        <v/>
      </c>
      <c r="K10" s="16">
        <f>IF(H10="","",SUM(H$9:H10))</f>
        <v/>
      </c>
      <c r="L10" s="19">
        <f>IF(OR(J10="",K10=""),"",J10-K10)</f>
        <v/>
      </c>
      <c r="M10" s="17" t="n"/>
      <c r="N10" s="18" t="n"/>
      <c r="O10" s="16">
        <f>IF(OR(M10="",$C$4="",$C$4=0),"",ROUND(M10*60/$C$4,0))</f>
        <v/>
      </c>
      <c r="P10" s="18" t="n"/>
      <c r="Q10" s="17" t="n"/>
    </row>
    <row r="11" ht="20" customHeight="1">
      <c r="A11" s="16">
        <f>IF(B11="","",ROW()-8)</f>
        <v/>
      </c>
      <c r="B11" s="17" t="n"/>
      <c r="C11" s="17" t="n"/>
      <c r="D11" s="16">
        <f>IF(B11="","",$N$4)</f>
        <v/>
      </c>
      <c r="E11" s="17" t="n"/>
      <c r="F11" s="17" t="n"/>
      <c r="G11" s="18" t="n"/>
      <c r="H11" s="19">
        <f>IF(E11="","",E11-N(F11))</f>
        <v/>
      </c>
      <c r="I11" s="20">
        <f>IF(OR(D11="",H11=""),"",IF(D11=0,"",H11/D11))</f>
        <v/>
      </c>
      <c r="J11" s="16">
        <f>IF(D11="","",SUM(D$9:D11))</f>
        <v/>
      </c>
      <c r="K11" s="16">
        <f>IF(H11="","",SUM(H$9:H11))</f>
        <v/>
      </c>
      <c r="L11" s="19">
        <f>IF(OR(J11="",K11=""),"",J11-K11)</f>
        <v/>
      </c>
      <c r="M11" s="17" t="n"/>
      <c r="N11" s="18" t="n"/>
      <c r="O11" s="16">
        <f>IF(OR(M11="",$C$4="",$C$4=0),"",ROUND(M11*60/$C$4,0))</f>
        <v/>
      </c>
      <c r="P11" s="18" t="n"/>
      <c r="Q11" s="17" t="n"/>
    </row>
    <row r="12" ht="20" customHeight="1">
      <c r="A12" s="16">
        <f>IF(B12="","",ROW()-8)</f>
        <v/>
      </c>
      <c r="B12" s="17" t="n"/>
      <c r="C12" s="17" t="n"/>
      <c r="D12" s="16">
        <f>IF(B12="","",$N$4)</f>
        <v/>
      </c>
      <c r="E12" s="17" t="n"/>
      <c r="F12" s="17" t="n"/>
      <c r="G12" s="18" t="n"/>
      <c r="H12" s="19">
        <f>IF(E12="","",E12-N(F12))</f>
        <v/>
      </c>
      <c r="I12" s="20">
        <f>IF(OR(D12="",H12=""),"",IF(D12=0,"",H12/D12))</f>
        <v/>
      </c>
      <c r="J12" s="16">
        <f>IF(D12="","",SUM(D$9:D12))</f>
        <v/>
      </c>
      <c r="K12" s="16">
        <f>IF(H12="","",SUM(H$9:H12))</f>
        <v/>
      </c>
      <c r="L12" s="19">
        <f>IF(OR(J12="",K12=""),"",J12-K12)</f>
        <v/>
      </c>
      <c r="M12" s="17" t="n"/>
      <c r="N12" s="18" t="n"/>
      <c r="O12" s="16">
        <f>IF(OR(M12="",$C$4="",$C$4=0),"",ROUND(M12*60/$C$4,0))</f>
        <v/>
      </c>
      <c r="P12" s="18" t="n"/>
      <c r="Q12" s="17" t="n"/>
    </row>
    <row r="13" ht="20" customHeight="1">
      <c r="A13" s="16">
        <f>IF(B13="","",ROW()-8)</f>
        <v/>
      </c>
      <c r="B13" s="17" t="n"/>
      <c r="C13" s="17" t="n"/>
      <c r="D13" s="16">
        <f>IF(B13="","",$N$4)</f>
        <v/>
      </c>
      <c r="E13" s="17" t="n"/>
      <c r="F13" s="17" t="n"/>
      <c r="G13" s="18" t="n"/>
      <c r="H13" s="19">
        <f>IF(E13="","",E13-N(F13))</f>
        <v/>
      </c>
      <c r="I13" s="20">
        <f>IF(OR(D13="",H13=""),"",IF(D13=0,"",H13/D13))</f>
        <v/>
      </c>
      <c r="J13" s="16">
        <f>IF(D13="","",SUM(D$9:D13))</f>
        <v/>
      </c>
      <c r="K13" s="16">
        <f>IF(H13="","",SUM(H$9:H13))</f>
        <v/>
      </c>
      <c r="L13" s="19">
        <f>IF(OR(J13="",K13=""),"",J13-K13)</f>
        <v/>
      </c>
      <c r="M13" s="17" t="n"/>
      <c r="N13" s="18" t="n"/>
      <c r="O13" s="16">
        <f>IF(OR(M13="",$C$4="",$C$4=0),"",ROUND(M13*60/$C$4,0))</f>
        <v/>
      </c>
      <c r="P13" s="18" t="n"/>
      <c r="Q13" s="17" t="n"/>
    </row>
    <row r="14" ht="20" customHeight="1">
      <c r="A14" s="16">
        <f>IF(B14="","",ROW()-8)</f>
        <v/>
      </c>
      <c r="B14" s="17" t="n"/>
      <c r="C14" s="17" t="n"/>
      <c r="D14" s="16">
        <f>IF(B14="","",$N$4)</f>
        <v/>
      </c>
      <c r="E14" s="17" t="n"/>
      <c r="F14" s="17" t="n"/>
      <c r="G14" s="18" t="n"/>
      <c r="H14" s="19">
        <f>IF(E14="","",E14-N(F14))</f>
        <v/>
      </c>
      <c r="I14" s="20">
        <f>IF(OR(D14="",H14=""),"",IF(D14=0,"",H14/D14))</f>
        <v/>
      </c>
      <c r="J14" s="16">
        <f>IF(D14="","",SUM(D$9:D14))</f>
        <v/>
      </c>
      <c r="K14" s="16">
        <f>IF(H14="","",SUM(H$9:H14))</f>
        <v/>
      </c>
      <c r="L14" s="19">
        <f>IF(OR(J14="",K14=""),"",J14-K14)</f>
        <v/>
      </c>
      <c r="M14" s="17" t="n"/>
      <c r="N14" s="18" t="n"/>
      <c r="O14" s="16">
        <f>IF(OR(M14="",$C$4="",$C$4=0),"",ROUND(M14*60/$C$4,0))</f>
        <v/>
      </c>
      <c r="P14" s="18" t="n"/>
      <c r="Q14" s="17" t="n"/>
    </row>
    <row r="15" ht="20" customHeight="1">
      <c r="A15" s="16">
        <f>IF(B15="","",ROW()-8)</f>
        <v/>
      </c>
      <c r="B15" s="17" t="n"/>
      <c r="C15" s="17" t="n"/>
      <c r="D15" s="16">
        <f>IF(B15="","",$N$4)</f>
        <v/>
      </c>
      <c r="E15" s="17" t="n"/>
      <c r="F15" s="17" t="n"/>
      <c r="G15" s="18" t="n"/>
      <c r="H15" s="19">
        <f>IF(E15="","",E15-N(F15))</f>
        <v/>
      </c>
      <c r="I15" s="20">
        <f>IF(OR(D15="",H15=""),"",IF(D15=0,"",H15/D15))</f>
        <v/>
      </c>
      <c r="J15" s="16">
        <f>IF(D15="","",SUM(D$9:D15))</f>
        <v/>
      </c>
      <c r="K15" s="16">
        <f>IF(H15="","",SUM(H$9:H15))</f>
        <v/>
      </c>
      <c r="L15" s="19">
        <f>IF(OR(J15="",K15=""),"",J15-K15)</f>
        <v/>
      </c>
      <c r="M15" s="17" t="n"/>
      <c r="N15" s="18" t="n"/>
      <c r="O15" s="16">
        <f>IF(OR(M15="",$C$4="",$C$4=0),"",ROUND(M15*60/$C$4,0))</f>
        <v/>
      </c>
      <c r="P15" s="18" t="n"/>
      <c r="Q15" s="17" t="n"/>
    </row>
    <row r="16" ht="20" customHeight="1">
      <c r="A16" s="16">
        <f>IF(B16="","",ROW()-8)</f>
        <v/>
      </c>
      <c r="B16" s="17" t="n"/>
      <c r="C16" s="17" t="n"/>
      <c r="D16" s="16">
        <f>IF(B16="","",$N$4)</f>
        <v/>
      </c>
      <c r="E16" s="17" t="n"/>
      <c r="F16" s="17" t="n"/>
      <c r="G16" s="18" t="n"/>
      <c r="H16" s="19">
        <f>IF(E16="","",E16-N(F16))</f>
        <v/>
      </c>
      <c r="I16" s="20">
        <f>IF(OR(D16="",H16=""),"",IF(D16=0,"",H16/D16))</f>
        <v/>
      </c>
      <c r="J16" s="16">
        <f>IF(D16="","",SUM(D$9:D16))</f>
        <v/>
      </c>
      <c r="K16" s="16">
        <f>IF(H16="","",SUM(H$9:H16))</f>
        <v/>
      </c>
      <c r="L16" s="19">
        <f>IF(OR(J16="",K16=""),"",J16-K16)</f>
        <v/>
      </c>
      <c r="M16" s="17" t="n"/>
      <c r="N16" s="18" t="n"/>
      <c r="O16" s="16">
        <f>IF(OR(M16="",$C$4="",$C$4=0),"",ROUND(M16*60/$C$4,0))</f>
        <v/>
      </c>
      <c r="P16" s="18" t="n"/>
      <c r="Q16" s="17" t="n"/>
    </row>
    <row r="17" ht="20" customHeight="1">
      <c r="A17" s="16">
        <f>IF(B17="","",ROW()-8)</f>
        <v/>
      </c>
      <c r="B17" s="17" t="n"/>
      <c r="C17" s="17" t="n"/>
      <c r="D17" s="16">
        <f>IF(B17="","",$N$4)</f>
        <v/>
      </c>
      <c r="E17" s="17" t="n"/>
      <c r="F17" s="17" t="n"/>
      <c r="G17" s="18" t="n"/>
      <c r="H17" s="19">
        <f>IF(E17="","",E17-N(F17))</f>
        <v/>
      </c>
      <c r="I17" s="20">
        <f>IF(OR(D17="",H17=""),"",IF(D17=0,"",H17/D17))</f>
        <v/>
      </c>
      <c r="J17" s="16">
        <f>IF(D17="","",SUM(D$9:D17))</f>
        <v/>
      </c>
      <c r="K17" s="16">
        <f>IF(H17="","",SUM(H$9:H17))</f>
        <v/>
      </c>
      <c r="L17" s="19">
        <f>IF(OR(J17="",K17=""),"",J17-K17)</f>
        <v/>
      </c>
      <c r="M17" s="17" t="n"/>
      <c r="N17" s="18" t="n"/>
      <c r="O17" s="16">
        <f>IF(OR(M17="",$C$4="",$C$4=0),"",ROUND(M17*60/$C$4,0))</f>
        <v/>
      </c>
      <c r="P17" s="18" t="n"/>
      <c r="Q17" s="17" t="n"/>
    </row>
    <row r="18" ht="20" customHeight="1">
      <c r="A18" s="16">
        <f>IF(B18="","",ROW()-8)</f>
        <v/>
      </c>
      <c r="B18" s="17" t="n"/>
      <c r="C18" s="17" t="n"/>
      <c r="D18" s="16">
        <f>IF(B18="","",$N$4)</f>
        <v/>
      </c>
      <c r="E18" s="17" t="n"/>
      <c r="F18" s="17" t="n"/>
      <c r="G18" s="18" t="n"/>
      <c r="H18" s="19">
        <f>IF(E18="","",E18-N(F18))</f>
        <v/>
      </c>
      <c r="I18" s="20">
        <f>IF(OR(D18="",H18=""),"",IF(D18=0,"",H18/D18))</f>
        <v/>
      </c>
      <c r="J18" s="16">
        <f>IF(D18="","",SUM(D$9:D18))</f>
        <v/>
      </c>
      <c r="K18" s="16">
        <f>IF(H18="","",SUM(H$9:H18))</f>
        <v/>
      </c>
      <c r="L18" s="19">
        <f>IF(OR(J18="",K18=""),"",J18-K18)</f>
        <v/>
      </c>
      <c r="M18" s="17" t="n"/>
      <c r="N18" s="18" t="n"/>
      <c r="O18" s="16">
        <f>IF(OR(M18="",$C$4="",$C$4=0),"",ROUND(M18*60/$C$4,0))</f>
        <v/>
      </c>
      <c r="P18" s="18" t="n"/>
      <c r="Q18" s="17" t="n"/>
    </row>
    <row r="19" ht="20" customHeight="1">
      <c r="A19" s="16">
        <f>IF(B19="","",ROW()-8)</f>
        <v/>
      </c>
      <c r="B19" s="17" t="n"/>
      <c r="C19" s="17" t="n"/>
      <c r="D19" s="16">
        <f>IF(B19="","",$N$4)</f>
        <v/>
      </c>
      <c r="E19" s="17" t="n"/>
      <c r="F19" s="17" t="n"/>
      <c r="G19" s="18" t="n"/>
      <c r="H19" s="19">
        <f>IF(E19="","",E19-N(F19))</f>
        <v/>
      </c>
      <c r="I19" s="20">
        <f>IF(OR(D19="",H19=""),"",IF(D19=0,"",H19/D19))</f>
        <v/>
      </c>
      <c r="J19" s="16">
        <f>IF(D19="","",SUM(D$9:D19))</f>
        <v/>
      </c>
      <c r="K19" s="16">
        <f>IF(H19="","",SUM(H$9:H19))</f>
        <v/>
      </c>
      <c r="L19" s="19">
        <f>IF(OR(J19="",K19=""),"",J19-K19)</f>
        <v/>
      </c>
      <c r="M19" s="17" t="n"/>
      <c r="N19" s="18" t="n"/>
      <c r="O19" s="16">
        <f>IF(OR(M19="",$C$4="",$C$4=0),"",ROUND(M19*60/$C$4,0))</f>
        <v/>
      </c>
      <c r="P19" s="18" t="n"/>
      <c r="Q19" s="17" t="n"/>
    </row>
    <row r="20" ht="20" customHeight="1">
      <c r="A20" s="16">
        <f>IF(B20="","",ROW()-8)</f>
        <v/>
      </c>
      <c r="B20" s="17" t="n"/>
      <c r="C20" s="17" t="n"/>
      <c r="D20" s="16">
        <f>IF(B20="","",$N$4)</f>
        <v/>
      </c>
      <c r="E20" s="17" t="n"/>
      <c r="F20" s="17" t="n"/>
      <c r="G20" s="18" t="n"/>
      <c r="H20" s="19">
        <f>IF(E20="","",E20-N(F20))</f>
        <v/>
      </c>
      <c r="I20" s="20">
        <f>IF(OR(D20="",H20=""),"",IF(D20=0,"",H20/D20))</f>
        <v/>
      </c>
      <c r="J20" s="16">
        <f>IF(D20="","",SUM(D$9:D20))</f>
        <v/>
      </c>
      <c r="K20" s="16">
        <f>IF(H20="","",SUM(H$9:H20))</f>
        <v/>
      </c>
      <c r="L20" s="19">
        <f>IF(OR(J20="",K20=""),"",J20-K20)</f>
        <v/>
      </c>
      <c r="M20" s="17" t="n"/>
      <c r="N20" s="18" t="n"/>
      <c r="O20" s="16">
        <f>IF(OR(M20="",$C$4="",$C$4=0),"",ROUND(M20*60/$C$4,0))</f>
        <v/>
      </c>
      <c r="P20" s="18" t="n"/>
      <c r="Q20" s="17" t="n"/>
    </row>
    <row r="21">
      <c r="A21" s="21" t="inlineStr">
        <is>
          <t>SHIFT TOTAL</t>
        </is>
      </c>
      <c r="B21" s="22" t="n"/>
      <c r="C21" s="22" t="n"/>
      <c r="D21" s="22">
        <f>SUM(D9:D20)</f>
        <v/>
      </c>
      <c r="E21" s="22">
        <f>SUM(E9:E20)</f>
        <v/>
      </c>
      <c r="F21" s="22">
        <f>SUM(F9:F20)</f>
        <v/>
      </c>
      <c r="G21" s="22" t="n"/>
      <c r="H21" s="22">
        <f>SUM(E9:E20)-SUM(F9:F20)</f>
        <v/>
      </c>
      <c r="I21" s="23">
        <f>IF(SUM(D9:D20)=0,"",H21/D21)</f>
        <v/>
      </c>
      <c r="J21" s="22" t="n"/>
      <c r="K21" s="22" t="n"/>
      <c r="L21" s="22">
        <f>IF(SUM(D9:D20)=0,"",D21-H21)</f>
        <v/>
      </c>
      <c r="M21" s="22">
        <f>SUM(M9:M20)</f>
        <v/>
      </c>
      <c r="N21" s="22" t="n"/>
      <c r="O21" s="22">
        <f>SUM(O9:O20)</f>
        <v/>
      </c>
      <c r="P21" s="22" t="n"/>
      <c r="Q21" s="22" t="n"/>
    </row>
    <row r="23">
      <c r="A23" s="24" t="inlineStr">
        <is>
          <t>Operator in-charge</t>
        </is>
      </c>
      <c r="E23" s="24" t="inlineStr">
        <is>
          <t>Supervisor</t>
        </is>
      </c>
      <c r="M23" s="25" t="inlineStr">
        <is>
          <t>DOWNTIME BY REASON</t>
        </is>
      </c>
    </row>
    <row r="24">
      <c r="M24" s="16">
        <f>SUMIF(N9:N20,N24,M9:M20)</f>
        <v/>
      </c>
      <c r="N24" s="18" t="inlineStr">
        <is>
          <t>Setup / first-piece approval</t>
        </is>
      </c>
      <c r="O24" s="16">
        <f>IF(OR(M24=0,$C$4="",$C$4=0),"",ROUND(M24*60/$C$4,0))</f>
        <v/>
      </c>
      <c r="P24" s="12" t="inlineStr">
        <is>
          <t>min · reason · pieces those minutes cost</t>
        </is>
      </c>
    </row>
    <row r="25">
      <c r="M25" s="16">
        <f>SUMIF(N9:N20,N25,M9:M20)</f>
        <v/>
      </c>
      <c r="N25" s="18" t="inlineStr">
        <is>
          <t>Breakdown / alarm</t>
        </is>
      </c>
      <c r="O25" s="16">
        <f>IF(OR(M25=0,$C$4="",$C$4=0),"",ROUND(M25*60/$C$4,0))</f>
        <v/>
      </c>
    </row>
    <row r="26">
      <c r="M26" s="16">
        <f>SUMIF(N9:N20,N26,M9:M20)</f>
        <v/>
      </c>
      <c r="N26" s="18" t="inlineStr">
        <is>
          <t>Tool broke / not available</t>
        </is>
      </c>
      <c r="O26" s="16">
        <f>IF(OR(M26=0,$C$4="",$C$4=0),"",ROUND(M26*60/$C$4,0))</f>
        <v/>
      </c>
    </row>
    <row r="27">
      <c r="M27" s="16">
        <f>SUMIF(N9:N20,N27,M9:M20)</f>
        <v/>
      </c>
      <c r="N27" s="18" t="inlineStr">
        <is>
          <t>Waiting for material</t>
        </is>
      </c>
      <c r="O27" s="16">
        <f>IF(OR(M27=0,$C$4="",$C$4=0),"",ROUND(M27*60/$C$4,0))</f>
        <v/>
      </c>
    </row>
    <row r="28">
      <c r="M28" s="16">
        <f>SUMIF(N9:N20,N28,M9:M20)</f>
        <v/>
      </c>
      <c r="N28" s="18" t="inlineStr">
        <is>
          <t>Waiting for inspection</t>
        </is>
      </c>
      <c r="O28" s="16">
        <f>IF(OR(M28=0,$C$4="",$C$4=0),"",ROUND(M28*60/$C$4,0))</f>
        <v/>
      </c>
    </row>
    <row r="29">
      <c r="M29" s="16">
        <f>SUMIF(N9:N20,N29,M9:M20)</f>
        <v/>
      </c>
      <c r="N29" s="18" t="inlineStr">
        <is>
          <t>No operator</t>
        </is>
      </c>
      <c r="O29" s="16">
        <f>IF(OR(M29=0,$C$4="",$C$4=0),"",ROUND(M29*60/$C$4,0))</f>
        <v/>
      </c>
    </row>
    <row r="30">
      <c r="M30" s="16">
        <f>SUMIF(N9:N20,N30,M9:M20)</f>
        <v/>
      </c>
      <c r="N30" s="18" t="inlineStr">
        <is>
          <t>Power cut</t>
        </is>
      </c>
      <c r="O30" s="16">
        <f>IF(OR(M30=0,$C$4="",$C$4=0),"",ROUND(M30*60/$C$4,0))</f>
        <v/>
      </c>
    </row>
    <row r="31">
      <c r="M31" s="16">
        <f>SUMIF(N9:N20,N31,M9:M20)</f>
        <v/>
      </c>
      <c r="N31" s="18" t="inlineStr">
        <is>
          <t>Other</t>
        </is>
      </c>
      <c r="O31" s="16">
        <f>IF(OR(M31=0,$C$4="",$C$4=0),"",ROUND(M31*60/$C$4,0))</f>
        <v/>
      </c>
    </row>
  </sheetData>
  <mergeCells count="21">
    <mergeCell ref="M3:P3"/>
    <mergeCell ref="M7:O7"/>
    <mergeCell ref="A21:C21"/>
    <mergeCell ref="H4:I4"/>
    <mergeCell ref="A1:H1"/>
    <mergeCell ref="I3:K3"/>
    <mergeCell ref="D7:I7"/>
    <mergeCell ref="J7:L7"/>
    <mergeCell ref="M2:N2"/>
    <mergeCell ref="L1:Q1"/>
    <mergeCell ref="D4:F4"/>
    <mergeCell ref="A3:B3"/>
    <mergeCell ref="A2:B2"/>
    <mergeCell ref="P7:Q7"/>
    <mergeCell ref="K4:M4"/>
    <mergeCell ref="C2:G2"/>
    <mergeCell ref="A5:Q5"/>
    <mergeCell ref="A4:B4"/>
    <mergeCell ref="I2:K2"/>
    <mergeCell ref="A7:C7"/>
    <mergeCell ref="C3:G3"/>
  </mergeCells>
  <conditionalFormatting sqref="I9:I21">
    <cfRule type="expression" priority="1" dxfId="0">
      <formula>AND(I9&lt;&gt;"",I9&gt;=0.95)</formula>
    </cfRule>
    <cfRule type="expression" priority="2" dxfId="1">
      <formula>AND(I9&lt;&gt;"",I9&lt;0.85)</formula>
    </cfRule>
    <cfRule type="expression" priority="3" dxfId="2">
      <formula>AND(I9&lt;&gt;"",I9&gt;=0.85,I9&lt;0.95)</formula>
    </cfRule>
  </conditionalFormatting>
  <dataValidations count="2">
    <dataValidation sqref="G9:G20" showDropDown="0" showInputMessage="0" showErrorMessage="0" allowBlank="1" type="list">
      <formula1>=Lists!$A$2:$A$9</formula1>
    </dataValidation>
    <dataValidation sqref="N9:N20" showDropDown="0" showInputMessage="0" showErrorMessage="0" allowBlank="1" type="list">
      <formula1>=Lists!$B$2:$B$9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showGridLines="0" zoomScale="9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18" customWidth="1" min="7" max="7"/>
    <col width="8" customWidth="1" min="8" max="8"/>
    <col width="9" customWidth="1" min="9" max="9"/>
    <col width="9" customWidth="1" min="10" max="10"/>
    <col width="9" customWidth="1" min="11" max="11"/>
    <col width="8" customWidth="1" min="12" max="12"/>
    <col width="9" customWidth="1" min="13" max="13"/>
    <col width="24" customWidth="1" min="14" max="14"/>
    <col width="10" customWidth="1" min="15" max="15"/>
    <col width="38" customWidth="1" min="16" max="16"/>
    <col width="8" customWidth="1" min="17" max="17"/>
  </cols>
  <sheetData>
    <row r="1">
      <c r="A1" s="4" t="inlineStr">
        <is>
          <t>HOURLY PRODUCTION REPORT</t>
        </is>
      </c>
      <c r="L1" s="5" t="inlineStr">
        <is>
          <t>Free template · opeeye.com/guides/hourly-production-report-format</t>
        </is>
      </c>
    </row>
    <row r="2">
      <c r="A2" s="6" t="inlineStr">
        <is>
          <t>Company</t>
        </is>
      </c>
      <c r="C2" s="7" t="inlineStr">
        <is>
          <t>Shree Precision Works</t>
        </is>
      </c>
      <c r="D2" s="8" t="n"/>
      <c r="E2" s="8" t="n"/>
      <c r="F2" s="8" t="n"/>
      <c r="G2" s="8" t="n"/>
      <c r="H2" s="6" t="inlineStr">
        <is>
          <t>Date</t>
        </is>
      </c>
      <c r="I2" s="7" t="inlineStr">
        <is>
          <t>14-Oct-2026</t>
        </is>
      </c>
      <c r="J2" s="8" t="n"/>
      <c r="K2" s="8" t="n"/>
      <c r="L2" s="6" t="inlineStr">
        <is>
          <t>Machine</t>
        </is>
      </c>
      <c r="M2" s="7" t="inlineStr">
        <is>
          <t>VMC-02</t>
        </is>
      </c>
      <c r="N2" s="8" t="n"/>
      <c r="O2" s="6" t="inlineStr">
        <is>
          <t>Shift</t>
        </is>
      </c>
      <c r="P2" s="7" t="inlineStr">
        <is>
          <t>A</t>
        </is>
      </c>
    </row>
    <row r="3">
      <c r="A3" s="6" t="inlineStr">
        <is>
          <t>Part · Job card</t>
        </is>
      </c>
      <c r="C3" s="7" t="inlineStr">
        <is>
          <t>Valve body · JC-0412</t>
        </is>
      </c>
      <c r="D3" s="8" t="n"/>
      <c r="E3" s="8" t="n"/>
      <c r="F3" s="8" t="n"/>
      <c r="G3" s="8" t="n"/>
      <c r="H3" s="6" t="inlineStr">
        <is>
          <t>Operator</t>
        </is>
      </c>
      <c r="I3" s="7" t="inlineStr">
        <is>
          <t>Mahesh</t>
        </is>
      </c>
      <c r="J3" s="8" t="n"/>
      <c r="K3" s="8" t="n"/>
      <c r="L3" s="6" t="inlineStr">
        <is>
          <t>Supervisor</t>
        </is>
      </c>
      <c r="M3" s="7" t="n"/>
      <c r="N3" s="8" t="n"/>
      <c r="O3" s="8" t="n"/>
      <c r="P3" s="8" t="n"/>
    </row>
    <row r="4">
      <c r="A4" s="6" t="inlineStr">
        <is>
          <t>Cycle time (sec)</t>
        </is>
      </c>
      <c r="C4" s="7" t="n">
        <v>100</v>
      </c>
      <c r="D4" s="6" t="inlineStr">
        <is>
          <t>Target at % of ideal</t>
        </is>
      </c>
      <c r="G4" s="9" t="n">
        <v>0.9</v>
      </c>
      <c r="H4" s="6" t="inlineStr">
        <is>
          <t>Ideal pcs / hour</t>
        </is>
      </c>
      <c r="J4" s="10">
        <f>IF(OR($C$4="",$C$4=0),"",3600/$C$4)</f>
        <v/>
      </c>
      <c r="K4" s="6" t="inlineStr">
        <is>
          <t>Hourly target (pcs)</t>
        </is>
      </c>
      <c r="N4" s="11">
        <f>IF($J$4="","",ROUNDDOWN($J$4*$G$4,0))</f>
        <v/>
      </c>
    </row>
    <row r="5">
      <c r="A5" s="12" t="inlineStr">
        <is>
          <t>White cells: type. Grey cells: calculated. One row per working hour — skip the lunch break. For a part hour (30 min), type its own target over the grey cell.</t>
        </is>
      </c>
    </row>
    <row r="7">
      <c r="A7" s="13" t="inlineStr">
        <is>
          <t>HOUR</t>
        </is>
      </c>
      <c r="B7" s="14" t="n"/>
      <c r="C7" s="14" t="n"/>
      <c r="D7" s="13" t="inlineStr">
        <is>
          <t>THIS HOUR</t>
        </is>
      </c>
      <c r="E7" s="14" t="n"/>
      <c r="F7" s="14" t="n"/>
      <c r="G7" s="14" t="n"/>
      <c r="H7" s="14" t="n"/>
      <c r="I7" s="14" t="n"/>
      <c r="J7" s="13" t="inlineStr">
        <is>
          <t>SHIFT SO FAR</t>
        </is>
      </c>
      <c r="K7" s="14" t="n"/>
      <c r="L7" s="14" t="n"/>
      <c r="M7" s="13" t="inlineStr">
        <is>
          <t>LOST TIME</t>
        </is>
      </c>
      <c r="N7" s="14" t="n"/>
      <c r="O7" s="14" t="n"/>
      <c r="P7" s="13" t="inlineStr"/>
      <c r="Q7" s="14" t="n"/>
    </row>
    <row r="8" ht="32" customHeight="1">
      <c r="A8" s="15" t="inlineStr">
        <is>
          <t>Hour</t>
        </is>
      </c>
      <c r="B8" s="15" t="inlineStr">
        <is>
          <t>From</t>
        </is>
      </c>
      <c r="C8" s="15" t="inlineStr">
        <is>
          <t>To</t>
        </is>
      </c>
      <c r="D8" s="15" t="inlineStr">
        <is>
          <t>Target
(pcs)</t>
        </is>
      </c>
      <c r="E8" s="15" t="inlineStr">
        <is>
          <t>Made
(pcs)</t>
        </is>
      </c>
      <c r="F8" s="15" t="inlineStr">
        <is>
          <t>Rejects
(pcs)</t>
        </is>
      </c>
      <c r="G8" s="15" t="inlineStr">
        <is>
          <t>Reject reason</t>
        </is>
      </c>
      <c r="H8" s="15" t="inlineStr">
        <is>
          <t>Good
(pcs)</t>
        </is>
      </c>
      <c r="I8" s="15" t="inlineStr">
        <is>
          <t>Achieve-
ment %</t>
        </is>
      </c>
      <c r="J8" s="15" t="inlineStr">
        <is>
          <t>Running
target</t>
        </is>
      </c>
      <c r="K8" s="15" t="inlineStr">
        <is>
          <t>Running
good</t>
        </is>
      </c>
      <c r="L8" s="15" t="inlineStr">
        <is>
          <t>Behind
target</t>
        </is>
      </c>
      <c r="M8" s="15" t="inlineStr">
        <is>
          <t>Downtime
(min)</t>
        </is>
      </c>
      <c r="N8" s="15" t="inlineStr">
        <is>
          <t>Downtime reason</t>
        </is>
      </c>
      <c r="O8" s="15" t="inlineStr">
        <is>
          <t>Pcs lost to
downtime</t>
        </is>
      </c>
      <c r="P8" s="15" t="inlineStr">
        <is>
          <t>Remarks — what happened, with the time</t>
        </is>
      </c>
      <c r="Q8" s="15" t="inlineStr">
        <is>
          <t>Sign</t>
        </is>
      </c>
    </row>
    <row r="9" ht="20" customHeight="1">
      <c r="A9" s="16">
        <f>IF(B9="","",ROW()-8)</f>
        <v/>
      </c>
      <c r="B9" s="17" t="inlineStr">
        <is>
          <t>08:00</t>
        </is>
      </c>
      <c r="C9" s="17" t="inlineStr">
        <is>
          <t>09:00</t>
        </is>
      </c>
      <c r="D9" s="16">
        <f>IF(B9="","",$N$4)</f>
        <v/>
      </c>
      <c r="E9" s="17" t="n">
        <v>26</v>
      </c>
      <c r="F9" s="17" t="n">
        <v>1</v>
      </c>
      <c r="G9" s="18" t="inlineStr">
        <is>
          <t>Setup / first piece</t>
        </is>
      </c>
      <c r="H9" s="19">
        <f>IF(E9="","",E9-N(F9))</f>
        <v/>
      </c>
      <c r="I9" s="20">
        <f>IF(OR(D9="",H9=""),"",IF(D9=0,"",H9/D9))</f>
        <v/>
      </c>
      <c r="J9" s="16">
        <f>IF(D9="","",SUM(D$9:D9))</f>
        <v/>
      </c>
      <c r="K9" s="16">
        <f>IF(H9="","",SUM(H$9:H9))</f>
        <v/>
      </c>
      <c r="L9" s="19">
        <f>IF(OR(J9="",K9=""),"",J9-K9)</f>
        <v/>
      </c>
      <c r="M9" s="17" t="n">
        <v>12</v>
      </c>
      <c r="N9" s="18" t="inlineStr">
        <is>
          <t>Setup / first-piece approval</t>
        </is>
      </c>
      <c r="O9" s="16">
        <f>IF(OR(M9="",$C$4="",$C$4=0),"",ROUND(M9*60/$C$4,0))</f>
        <v/>
      </c>
      <c r="P9" s="18" t="inlineStr">
        <is>
          <t>First piece to QC 08:05, OK 08:17</t>
        </is>
      </c>
      <c r="Q9" s="17" t="inlineStr">
        <is>
          <t>MK</t>
        </is>
      </c>
    </row>
    <row r="10" ht="20" customHeight="1">
      <c r="A10" s="16">
        <f>IF(B10="","",ROW()-8)</f>
        <v/>
      </c>
      <c r="B10" s="17" t="inlineStr">
        <is>
          <t>09:00</t>
        </is>
      </c>
      <c r="C10" s="17" t="inlineStr">
        <is>
          <t>10:00</t>
        </is>
      </c>
      <c r="D10" s="16">
        <f>IF(B10="","",$N$4)</f>
        <v/>
      </c>
      <c r="E10" s="17" t="n">
        <v>32</v>
      </c>
      <c r="F10" s="17" t="n">
        <v>0</v>
      </c>
      <c r="G10" s="18" t="n"/>
      <c r="H10" s="19">
        <f>IF(E10="","",E10-N(F10))</f>
        <v/>
      </c>
      <c r="I10" s="20">
        <f>IF(OR(D10="",H10=""),"",IF(D10=0,"",H10/D10))</f>
        <v/>
      </c>
      <c r="J10" s="16">
        <f>IF(D10="","",SUM(D$9:D10))</f>
        <v/>
      </c>
      <c r="K10" s="16">
        <f>IF(H10="","",SUM(H$9:H10))</f>
        <v/>
      </c>
      <c r="L10" s="19">
        <f>IF(OR(J10="",K10=""),"",J10-K10)</f>
        <v/>
      </c>
      <c r="M10" s="17" t="n">
        <v>0</v>
      </c>
      <c r="N10" s="18" t="n"/>
      <c r="O10" s="16">
        <f>IF(OR(M10="",$C$4="",$C$4=0),"",ROUND(M10*60/$C$4,0))</f>
        <v/>
      </c>
      <c r="P10" s="18" t="n"/>
      <c r="Q10" s="17" t="inlineStr">
        <is>
          <t>MK</t>
        </is>
      </c>
    </row>
    <row r="11" ht="20" customHeight="1">
      <c r="A11" s="16">
        <f>IF(B11="","",ROW()-8)</f>
        <v/>
      </c>
      <c r="B11" s="17" t="inlineStr">
        <is>
          <t>10:00</t>
        </is>
      </c>
      <c r="C11" s="17" t="inlineStr">
        <is>
          <t>11:00</t>
        </is>
      </c>
      <c r="D11" s="16">
        <f>IF(B11="","",$N$4)</f>
        <v/>
      </c>
      <c r="E11" s="17" t="n">
        <v>31</v>
      </c>
      <c r="F11" s="17" t="n">
        <v>1</v>
      </c>
      <c r="G11" s="18" t="inlineStr">
        <is>
          <t>Dimension</t>
        </is>
      </c>
      <c r="H11" s="19">
        <f>IF(E11="","",E11-N(F11))</f>
        <v/>
      </c>
      <c r="I11" s="20">
        <f>IF(OR(D11="",H11=""),"",IF(D11=0,"",H11/D11))</f>
        <v/>
      </c>
      <c r="J11" s="16">
        <f>IF(D11="","",SUM(D$9:D11))</f>
        <v/>
      </c>
      <c r="K11" s="16">
        <f>IF(H11="","",SUM(H$9:H11))</f>
        <v/>
      </c>
      <c r="L11" s="19">
        <f>IF(OR(J11="",K11=""),"",J11-K11)</f>
        <v/>
      </c>
      <c r="M11" s="17" t="n">
        <v>0</v>
      </c>
      <c r="N11" s="18" t="n"/>
      <c r="O11" s="16">
        <f>IF(OR(M11="",$C$4="",$C$4=0),"",ROUND(M11*60/$C$4,0))</f>
        <v/>
      </c>
      <c r="P11" s="18" t="inlineStr">
        <is>
          <t>Bore +0.02, offset corrected</t>
        </is>
      </c>
      <c r="Q11" s="17" t="inlineStr">
        <is>
          <t>MK</t>
        </is>
      </c>
    </row>
    <row r="12" ht="20" customHeight="1">
      <c r="A12" s="16">
        <f>IF(B12="","",ROW()-8)</f>
        <v/>
      </c>
      <c r="B12" s="17" t="inlineStr">
        <is>
          <t>11:00</t>
        </is>
      </c>
      <c r="C12" s="17" t="inlineStr">
        <is>
          <t>12:00</t>
        </is>
      </c>
      <c r="D12" s="16">
        <f>IF(B12="","",$N$4)</f>
        <v/>
      </c>
      <c r="E12" s="17" t="n">
        <v>18</v>
      </c>
      <c r="F12" s="17" t="n">
        <v>0</v>
      </c>
      <c r="G12" s="18" t="n"/>
      <c r="H12" s="19">
        <f>IF(E12="","",E12-N(F12))</f>
        <v/>
      </c>
      <c r="I12" s="20">
        <f>IF(OR(D12="",H12=""),"",IF(D12=0,"",H12/D12))</f>
        <v/>
      </c>
      <c r="J12" s="16">
        <f>IF(D12="","",SUM(D$9:D12))</f>
        <v/>
      </c>
      <c r="K12" s="16">
        <f>IF(H12="","",SUM(H$9:H12))</f>
        <v/>
      </c>
      <c r="L12" s="19">
        <f>IF(OR(J12="",K12=""),"",J12-K12)</f>
        <v/>
      </c>
      <c r="M12" s="17" t="n">
        <v>25</v>
      </c>
      <c r="N12" s="18" t="inlineStr">
        <is>
          <t>Tool broke / not available</t>
        </is>
      </c>
      <c r="O12" s="16">
        <f>IF(OR(M12="",$C$4="",$C$4=0),"",ROUND(M12*60/$C$4,0))</f>
        <v/>
      </c>
      <c r="P12" s="18" t="inlineStr">
        <is>
          <t>Insert broke 11:20, no spare at the machine</t>
        </is>
      </c>
      <c r="Q12" s="17" t="inlineStr">
        <is>
          <t>MK</t>
        </is>
      </c>
    </row>
    <row r="13" ht="20" customHeight="1">
      <c r="A13" s="16">
        <f>IF(B13="","",ROW()-8)</f>
        <v/>
      </c>
      <c r="B13" s="17" t="inlineStr">
        <is>
          <t>12:30</t>
        </is>
      </c>
      <c r="C13" s="17" t="inlineStr">
        <is>
          <t>13:30</t>
        </is>
      </c>
      <c r="D13" s="16">
        <f>IF(B13="","",$N$4)</f>
        <v/>
      </c>
      <c r="E13" s="17" t="n">
        <v>30</v>
      </c>
      <c r="F13" s="17" t="n">
        <v>0</v>
      </c>
      <c r="G13" s="18" t="n"/>
      <c r="H13" s="19">
        <f>IF(E13="","",E13-N(F13))</f>
        <v/>
      </c>
      <c r="I13" s="20">
        <f>IF(OR(D13="",H13=""),"",IF(D13=0,"",H13/D13))</f>
        <v/>
      </c>
      <c r="J13" s="16">
        <f>IF(D13="","",SUM(D$9:D13))</f>
        <v/>
      </c>
      <c r="K13" s="16">
        <f>IF(H13="","",SUM(H$9:H13))</f>
        <v/>
      </c>
      <c r="L13" s="19">
        <f>IF(OR(J13="",K13=""),"",J13-K13)</f>
        <v/>
      </c>
      <c r="M13" s="17" t="n">
        <v>5</v>
      </c>
      <c r="N13" s="18" t="inlineStr">
        <is>
          <t>Other</t>
        </is>
      </c>
      <c r="O13" s="16">
        <f>IF(OR(M13="",$C$4="",$C$4=0),"",ROUND(M13*60/$C$4,0))</f>
        <v/>
      </c>
      <c r="P13" s="18" t="inlineStr">
        <is>
          <t>Late restart after lunch</t>
        </is>
      </c>
      <c r="Q13" s="17" t="inlineStr">
        <is>
          <t>MK</t>
        </is>
      </c>
    </row>
    <row r="14" ht="20" customHeight="1">
      <c r="A14" s="16">
        <f>IF(B14="","",ROW()-8)</f>
        <v/>
      </c>
      <c r="B14" s="17" t="inlineStr">
        <is>
          <t>13:30</t>
        </is>
      </c>
      <c r="C14" s="17" t="inlineStr">
        <is>
          <t>14:30</t>
        </is>
      </c>
      <c r="D14" s="16">
        <f>IF(B14="","",$N$4)</f>
        <v/>
      </c>
      <c r="E14" s="17" t="n">
        <v>32</v>
      </c>
      <c r="F14" s="17" t="n">
        <v>1</v>
      </c>
      <c r="G14" s="18" t="inlineStr">
        <is>
          <t>Burr</t>
        </is>
      </c>
      <c r="H14" s="19">
        <f>IF(E14="","",E14-N(F14))</f>
        <v/>
      </c>
      <c r="I14" s="20">
        <f>IF(OR(D14="",H14=""),"",IF(D14=0,"",H14/D14))</f>
        <v/>
      </c>
      <c r="J14" s="16">
        <f>IF(D14="","",SUM(D$9:D14))</f>
        <v/>
      </c>
      <c r="K14" s="16">
        <f>IF(H14="","",SUM(H$9:H14))</f>
        <v/>
      </c>
      <c r="L14" s="19">
        <f>IF(OR(J14="",K14=""),"",J14-K14)</f>
        <v/>
      </c>
      <c r="M14" s="17" t="n">
        <v>0</v>
      </c>
      <c r="N14" s="18" t="n"/>
      <c r="O14" s="16">
        <f>IF(OR(M14="",$C$4="",$C$4=0),"",ROUND(M14*60/$C$4,0))</f>
        <v/>
      </c>
      <c r="P14" s="18" t="n"/>
      <c r="Q14" s="17" t="inlineStr">
        <is>
          <t>MK</t>
        </is>
      </c>
    </row>
    <row r="15" ht="20" customHeight="1">
      <c r="A15" s="16">
        <f>IF(B15="","",ROW()-8)</f>
        <v/>
      </c>
      <c r="B15" s="17" t="inlineStr">
        <is>
          <t>14:30</t>
        </is>
      </c>
      <c r="C15" s="17" t="inlineStr">
        <is>
          <t>15:30</t>
        </is>
      </c>
      <c r="D15" s="16">
        <f>IF(B15="","",$N$4)</f>
        <v/>
      </c>
      <c r="E15" s="17" t="n">
        <v>14</v>
      </c>
      <c r="F15" s="17" t="n">
        <v>0</v>
      </c>
      <c r="G15" s="18" t="n"/>
      <c r="H15" s="19">
        <f>IF(E15="","",E15-N(F15))</f>
        <v/>
      </c>
      <c r="I15" s="20">
        <f>IF(OR(D15="",H15=""),"",IF(D15=0,"",H15/D15))</f>
        <v/>
      </c>
      <c r="J15" s="16">
        <f>IF(D15="","",SUM(D$9:D15))</f>
        <v/>
      </c>
      <c r="K15" s="16">
        <f>IF(H15="","",SUM(H$9:H15))</f>
        <v/>
      </c>
      <c r="L15" s="19">
        <f>IF(OR(J15="",K15=""),"",J15-K15)</f>
        <v/>
      </c>
      <c r="M15" s="17" t="n">
        <v>32</v>
      </c>
      <c r="N15" s="18" t="inlineStr">
        <is>
          <t>Waiting for material</t>
        </is>
      </c>
      <c r="O15" s="16">
        <f>IF(OR(M15="",$C$4="",$C$4=0),"",ROUND(M15*60/$C$4,0))</f>
        <v/>
      </c>
      <c r="P15" s="18" t="inlineStr">
        <is>
          <t>Castings not issued from store</t>
        </is>
      </c>
      <c r="Q15" s="17" t="inlineStr">
        <is>
          <t>MK</t>
        </is>
      </c>
    </row>
    <row r="16" ht="20" customHeight="1">
      <c r="A16" s="16">
        <f>IF(B16="","",ROW()-8)</f>
        <v/>
      </c>
      <c r="B16" s="17" t="inlineStr">
        <is>
          <t>15:30</t>
        </is>
      </c>
      <c r="C16" s="17" t="inlineStr">
        <is>
          <t>16:30</t>
        </is>
      </c>
      <c r="D16" s="16">
        <f>IF(B16="","",$N$4)</f>
        <v/>
      </c>
      <c r="E16" s="17" t="n">
        <v>31</v>
      </c>
      <c r="F16" s="17" t="n">
        <v>0</v>
      </c>
      <c r="G16" s="18" t="n"/>
      <c r="H16" s="19">
        <f>IF(E16="","",E16-N(F16))</f>
        <v/>
      </c>
      <c r="I16" s="20">
        <f>IF(OR(D16="",H16=""),"",IF(D16=0,"",H16/D16))</f>
        <v/>
      </c>
      <c r="J16" s="16">
        <f>IF(D16="","",SUM(D$9:D16))</f>
        <v/>
      </c>
      <c r="K16" s="16">
        <f>IF(H16="","",SUM(H$9:H16))</f>
        <v/>
      </c>
      <c r="L16" s="19">
        <f>IF(OR(J16="",K16=""),"",J16-K16)</f>
        <v/>
      </c>
      <c r="M16" s="17" t="n">
        <v>0</v>
      </c>
      <c r="N16" s="18" t="n"/>
      <c r="O16" s="16">
        <f>IF(OR(M16="",$C$4="",$C$4=0),"",ROUND(M16*60/$C$4,0))</f>
        <v/>
      </c>
      <c r="P16" s="18" t="n"/>
      <c r="Q16" s="17" t="inlineStr">
        <is>
          <t>MK</t>
        </is>
      </c>
    </row>
    <row r="17" ht="20" customHeight="1">
      <c r="A17" s="16">
        <f>IF(B17="","",ROW()-8)</f>
        <v/>
      </c>
      <c r="B17" s="17" t="n"/>
      <c r="C17" s="17" t="n"/>
      <c r="D17" s="16">
        <f>IF(B17="","",$N$4)</f>
        <v/>
      </c>
      <c r="E17" s="17" t="n"/>
      <c r="F17" s="17" t="n"/>
      <c r="G17" s="18" t="n"/>
      <c r="H17" s="19">
        <f>IF(E17="","",E17-N(F17))</f>
        <v/>
      </c>
      <c r="I17" s="20">
        <f>IF(OR(D17="",H17=""),"",IF(D17=0,"",H17/D17))</f>
        <v/>
      </c>
      <c r="J17" s="16">
        <f>IF(D17="","",SUM(D$9:D17))</f>
        <v/>
      </c>
      <c r="K17" s="16">
        <f>IF(H17="","",SUM(H$9:H17))</f>
        <v/>
      </c>
      <c r="L17" s="19">
        <f>IF(OR(J17="",K17=""),"",J17-K17)</f>
        <v/>
      </c>
      <c r="M17" s="17" t="n"/>
      <c r="N17" s="18" t="n"/>
      <c r="O17" s="16">
        <f>IF(OR(M17="",$C$4="",$C$4=0),"",ROUND(M17*60/$C$4,0))</f>
        <v/>
      </c>
      <c r="P17" s="18" t="n"/>
      <c r="Q17" s="17" t="n"/>
    </row>
    <row r="18" ht="20" customHeight="1">
      <c r="A18" s="16">
        <f>IF(B18="","",ROW()-8)</f>
        <v/>
      </c>
      <c r="B18" s="17" t="n"/>
      <c r="C18" s="17" t="n"/>
      <c r="D18" s="16">
        <f>IF(B18="","",$N$4)</f>
        <v/>
      </c>
      <c r="E18" s="17" t="n"/>
      <c r="F18" s="17" t="n"/>
      <c r="G18" s="18" t="n"/>
      <c r="H18" s="19">
        <f>IF(E18="","",E18-N(F18))</f>
        <v/>
      </c>
      <c r="I18" s="20">
        <f>IF(OR(D18="",H18=""),"",IF(D18=0,"",H18/D18))</f>
        <v/>
      </c>
      <c r="J18" s="16">
        <f>IF(D18="","",SUM(D$9:D18))</f>
        <v/>
      </c>
      <c r="K18" s="16">
        <f>IF(H18="","",SUM(H$9:H18))</f>
        <v/>
      </c>
      <c r="L18" s="19">
        <f>IF(OR(J18="",K18=""),"",J18-K18)</f>
        <v/>
      </c>
      <c r="M18" s="17" t="n"/>
      <c r="N18" s="18" t="n"/>
      <c r="O18" s="16">
        <f>IF(OR(M18="",$C$4="",$C$4=0),"",ROUND(M18*60/$C$4,0))</f>
        <v/>
      </c>
      <c r="P18" s="18" t="n"/>
      <c r="Q18" s="17" t="n"/>
    </row>
    <row r="19" ht="20" customHeight="1">
      <c r="A19" s="16">
        <f>IF(B19="","",ROW()-8)</f>
        <v/>
      </c>
      <c r="B19" s="17" t="n"/>
      <c r="C19" s="17" t="n"/>
      <c r="D19" s="16">
        <f>IF(B19="","",$N$4)</f>
        <v/>
      </c>
      <c r="E19" s="17" t="n"/>
      <c r="F19" s="17" t="n"/>
      <c r="G19" s="18" t="n"/>
      <c r="H19" s="19">
        <f>IF(E19="","",E19-N(F19))</f>
        <v/>
      </c>
      <c r="I19" s="20">
        <f>IF(OR(D19="",H19=""),"",IF(D19=0,"",H19/D19))</f>
        <v/>
      </c>
      <c r="J19" s="16">
        <f>IF(D19="","",SUM(D$9:D19))</f>
        <v/>
      </c>
      <c r="K19" s="16">
        <f>IF(H19="","",SUM(H$9:H19))</f>
        <v/>
      </c>
      <c r="L19" s="19">
        <f>IF(OR(J19="",K19=""),"",J19-K19)</f>
        <v/>
      </c>
      <c r="M19" s="17" t="n"/>
      <c r="N19" s="18" t="n"/>
      <c r="O19" s="16">
        <f>IF(OR(M19="",$C$4="",$C$4=0),"",ROUND(M19*60/$C$4,0))</f>
        <v/>
      </c>
      <c r="P19" s="18" t="n"/>
      <c r="Q19" s="17" t="n"/>
    </row>
    <row r="20" ht="20" customHeight="1">
      <c r="A20" s="16">
        <f>IF(B20="","",ROW()-8)</f>
        <v/>
      </c>
      <c r="B20" s="17" t="n"/>
      <c r="C20" s="17" t="n"/>
      <c r="D20" s="16">
        <f>IF(B20="","",$N$4)</f>
        <v/>
      </c>
      <c r="E20" s="17" t="n"/>
      <c r="F20" s="17" t="n"/>
      <c r="G20" s="18" t="n"/>
      <c r="H20" s="19">
        <f>IF(E20="","",E20-N(F20))</f>
        <v/>
      </c>
      <c r="I20" s="20">
        <f>IF(OR(D20="",H20=""),"",IF(D20=0,"",H20/D20))</f>
        <v/>
      </c>
      <c r="J20" s="16">
        <f>IF(D20="","",SUM(D$9:D20))</f>
        <v/>
      </c>
      <c r="K20" s="16">
        <f>IF(H20="","",SUM(H$9:H20))</f>
        <v/>
      </c>
      <c r="L20" s="19">
        <f>IF(OR(J20="",K20=""),"",J20-K20)</f>
        <v/>
      </c>
      <c r="M20" s="17" t="n"/>
      <c r="N20" s="18" t="n"/>
      <c r="O20" s="16">
        <f>IF(OR(M20="",$C$4="",$C$4=0),"",ROUND(M20*60/$C$4,0))</f>
        <v/>
      </c>
      <c r="P20" s="18" t="n"/>
      <c r="Q20" s="17" t="n"/>
    </row>
    <row r="21">
      <c r="A21" s="21" t="inlineStr">
        <is>
          <t>SHIFT TOTAL</t>
        </is>
      </c>
      <c r="B21" s="22" t="n"/>
      <c r="C21" s="22" t="n"/>
      <c r="D21" s="22">
        <f>SUM(D9:D20)</f>
        <v/>
      </c>
      <c r="E21" s="22">
        <f>SUM(E9:E20)</f>
        <v/>
      </c>
      <c r="F21" s="22">
        <f>SUM(F9:F20)</f>
        <v/>
      </c>
      <c r="G21" s="22" t="n"/>
      <c r="H21" s="22">
        <f>SUM(E9:E20)-SUM(F9:F20)</f>
        <v/>
      </c>
      <c r="I21" s="23">
        <f>IF(SUM(D9:D20)=0,"",H21/D21)</f>
        <v/>
      </c>
      <c r="J21" s="22" t="n"/>
      <c r="K21" s="22" t="n"/>
      <c r="L21" s="22">
        <f>IF(SUM(D9:D20)=0,"",D21-H21)</f>
        <v/>
      </c>
      <c r="M21" s="22">
        <f>SUM(M9:M20)</f>
        <v/>
      </c>
      <c r="N21" s="22" t="n"/>
      <c r="O21" s="22">
        <f>SUM(O9:O20)</f>
        <v/>
      </c>
      <c r="P21" s="22" t="n"/>
      <c r="Q21" s="22" t="n"/>
    </row>
    <row r="23">
      <c r="A23" s="24" t="inlineStr">
        <is>
          <t>Operator in-charge</t>
        </is>
      </c>
      <c r="E23" s="24" t="inlineStr">
        <is>
          <t>Supervisor</t>
        </is>
      </c>
      <c r="M23" s="25" t="inlineStr">
        <is>
          <t>DOWNTIME BY REASON</t>
        </is>
      </c>
    </row>
    <row r="24">
      <c r="M24" s="16">
        <f>SUMIF(N9:N20,N24,M9:M20)</f>
        <v/>
      </c>
      <c r="N24" s="18" t="inlineStr">
        <is>
          <t>Setup / first-piece approval</t>
        </is>
      </c>
      <c r="O24" s="16">
        <f>IF(OR(M24=0,$C$4="",$C$4=0),"",ROUND(M24*60/$C$4,0))</f>
        <v/>
      </c>
      <c r="P24" s="12" t="inlineStr">
        <is>
          <t>min · reason · pieces those minutes cost</t>
        </is>
      </c>
    </row>
    <row r="25">
      <c r="M25" s="16">
        <f>SUMIF(N9:N20,N25,M9:M20)</f>
        <v/>
      </c>
      <c r="N25" s="18" t="inlineStr">
        <is>
          <t>Breakdown / alarm</t>
        </is>
      </c>
      <c r="O25" s="16">
        <f>IF(OR(M25=0,$C$4="",$C$4=0),"",ROUND(M25*60/$C$4,0))</f>
        <v/>
      </c>
    </row>
    <row r="26">
      <c r="M26" s="16">
        <f>SUMIF(N9:N20,N26,M9:M20)</f>
        <v/>
      </c>
      <c r="N26" s="18" t="inlineStr">
        <is>
          <t>Tool broke / not available</t>
        </is>
      </c>
      <c r="O26" s="16">
        <f>IF(OR(M26=0,$C$4="",$C$4=0),"",ROUND(M26*60/$C$4,0))</f>
        <v/>
      </c>
    </row>
    <row r="27">
      <c r="M27" s="16">
        <f>SUMIF(N9:N20,N27,M9:M20)</f>
        <v/>
      </c>
      <c r="N27" s="18" t="inlineStr">
        <is>
          <t>Waiting for material</t>
        </is>
      </c>
      <c r="O27" s="16">
        <f>IF(OR(M27=0,$C$4="",$C$4=0),"",ROUND(M27*60/$C$4,0))</f>
        <v/>
      </c>
    </row>
    <row r="28">
      <c r="M28" s="16">
        <f>SUMIF(N9:N20,N28,M9:M20)</f>
        <v/>
      </c>
      <c r="N28" s="18" t="inlineStr">
        <is>
          <t>Waiting for inspection</t>
        </is>
      </c>
      <c r="O28" s="16">
        <f>IF(OR(M28=0,$C$4="",$C$4=0),"",ROUND(M28*60/$C$4,0))</f>
        <v/>
      </c>
    </row>
    <row r="29">
      <c r="M29" s="16">
        <f>SUMIF(N9:N20,N29,M9:M20)</f>
        <v/>
      </c>
      <c r="N29" s="18" t="inlineStr">
        <is>
          <t>No operator</t>
        </is>
      </c>
      <c r="O29" s="16">
        <f>IF(OR(M29=0,$C$4="",$C$4=0),"",ROUND(M29*60/$C$4,0))</f>
        <v/>
      </c>
    </row>
    <row r="30">
      <c r="M30" s="16">
        <f>SUMIF(N9:N20,N30,M9:M20)</f>
        <v/>
      </c>
      <c r="N30" s="18" t="inlineStr">
        <is>
          <t>Power cut</t>
        </is>
      </c>
      <c r="O30" s="16">
        <f>IF(OR(M30=0,$C$4="",$C$4=0),"",ROUND(M30*60/$C$4,0))</f>
        <v/>
      </c>
    </row>
    <row r="31">
      <c r="M31" s="16">
        <f>SUMIF(N9:N20,N31,M9:M20)</f>
        <v/>
      </c>
      <c r="N31" s="18" t="inlineStr">
        <is>
          <t>Other</t>
        </is>
      </c>
      <c r="O31" s="16">
        <f>IF(OR(M31=0,$C$4="",$C$4=0),"",ROUND(M31*60/$C$4,0))</f>
        <v/>
      </c>
    </row>
  </sheetData>
  <mergeCells count="21">
    <mergeCell ref="M3:P3"/>
    <mergeCell ref="M7:O7"/>
    <mergeCell ref="A21:C21"/>
    <mergeCell ref="H4:I4"/>
    <mergeCell ref="A1:H1"/>
    <mergeCell ref="I3:K3"/>
    <mergeCell ref="D7:I7"/>
    <mergeCell ref="J7:L7"/>
    <mergeCell ref="M2:N2"/>
    <mergeCell ref="L1:Q1"/>
    <mergeCell ref="D4:F4"/>
    <mergeCell ref="A3:B3"/>
    <mergeCell ref="A2:B2"/>
    <mergeCell ref="P7:Q7"/>
    <mergeCell ref="K4:M4"/>
    <mergeCell ref="C2:G2"/>
    <mergeCell ref="A5:Q5"/>
    <mergeCell ref="A4:B4"/>
    <mergeCell ref="I2:K2"/>
    <mergeCell ref="A7:C7"/>
    <mergeCell ref="C3:G3"/>
  </mergeCells>
  <conditionalFormatting sqref="I9:I21">
    <cfRule type="expression" priority="1" dxfId="0">
      <formula>AND(I9&lt;&gt;"",I9&gt;=0.95)</formula>
    </cfRule>
    <cfRule type="expression" priority="2" dxfId="1">
      <formula>AND(I9&lt;&gt;"",I9&lt;0.85)</formula>
    </cfRule>
    <cfRule type="expression" priority="3" dxfId="2">
      <formula>AND(I9&lt;&gt;"",I9&gt;=0.85,I9&lt;0.95)</formula>
    </cfRule>
  </conditionalFormatting>
  <dataValidations count="2">
    <dataValidation sqref="G9:G20" showDropDown="0" showInputMessage="0" showErrorMessage="0" allowBlank="1" type="list">
      <formula1>=Lists!$A$2:$A$9</formula1>
    </dataValidation>
    <dataValidation sqref="N9:N20" showDropDown="0" showInputMessage="0" showErrorMessage="0" allowBlank="1" type="list">
      <formula1>=Lists!$B$2:$B$9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</cols>
  <sheetData>
    <row r="1">
      <c r="A1" s="26" t="inlineStr">
        <is>
          <t>Reject reasons</t>
        </is>
      </c>
      <c r="B1" s="26" t="inlineStr">
        <is>
          <t>Downtime reasons</t>
        </is>
      </c>
      <c r="D1" s="12" t="inlineStr">
        <is>
          <t>Edit these lists to match your shop; the dropdowns on the report sheets follow them.</t>
        </is>
      </c>
    </row>
    <row r="2">
      <c r="A2" t="inlineStr">
        <is>
          <t>Dimension</t>
        </is>
      </c>
      <c r="B2" t="inlineStr">
        <is>
          <t>Setup / first-piece approval</t>
        </is>
      </c>
    </row>
    <row r="3">
      <c r="A3" t="inlineStr">
        <is>
          <t>Tool mark / finish</t>
        </is>
      </c>
      <c r="B3" t="inlineStr">
        <is>
          <t>Breakdown / alarm</t>
        </is>
      </c>
    </row>
    <row r="4">
      <c r="A4" t="inlineStr">
        <is>
          <t>Burr</t>
        </is>
      </c>
      <c r="B4" t="inlineStr">
        <is>
          <t>Tool broke / not available</t>
        </is>
      </c>
    </row>
    <row r="5">
      <c r="A5" t="inlineStr">
        <is>
          <t>Thread not OK</t>
        </is>
      </c>
      <c r="B5" t="inlineStr">
        <is>
          <t>Waiting for material</t>
        </is>
      </c>
    </row>
    <row r="6">
      <c r="A6" t="inlineStr">
        <is>
          <t>Setup / first piece</t>
        </is>
      </c>
      <c r="B6" t="inlineStr">
        <is>
          <t>Waiting for inspection</t>
        </is>
      </c>
    </row>
    <row r="7">
      <c r="A7" t="inlineStr">
        <is>
          <t>Material defect</t>
        </is>
      </c>
      <c r="B7" t="inlineStr">
        <is>
          <t>No operator</t>
        </is>
      </c>
    </row>
    <row r="8">
      <c r="A8" t="inlineStr">
        <is>
          <t>Handling damage</t>
        </is>
      </c>
      <c r="B8" t="inlineStr">
        <is>
          <t>Power cut</t>
        </is>
      </c>
    </row>
    <row r="9">
      <c r="A9" t="inlineStr">
        <is>
          <t>Other</t>
        </is>
      </c>
      <c r="B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OpeEye · opeeye.com</dc:creator>
  <dc:title>Hourly production report format</dc:title>
  <dcterms:created xsi:type="dcterms:W3CDTF">2026-10-28T07:13:50Z</dcterms:created>
  <dcterms:modified xsi:type="dcterms:W3CDTF">2026-10-28T07:13:50Z</dcterms:modified>
</cp:coreProperties>
</file>